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e ev\Documents\Aktuelle Arbeitsordner\bbe 6.12.12\Budgetbüro\Modulvorlagen\"/>
    </mc:Choice>
  </mc:AlternateContent>
  <bookViews>
    <workbookView xWindow="0" yWindow="0" windowWidth="19200" windowHeight="115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6" i="1"/>
  <c r="G16" i="1"/>
  <c r="H8" i="1"/>
  <c r="H11" i="1" s="1"/>
  <c r="G8" i="1"/>
  <c r="G11" i="1" s="1"/>
  <c r="H6" i="1"/>
  <c r="G6" i="1"/>
  <c r="C16" i="1"/>
  <c r="C8" i="1"/>
  <c r="C11" i="1" s="1"/>
  <c r="C6" i="1"/>
  <c r="C38" i="1"/>
  <c r="C35" i="1"/>
  <c r="B35" i="1"/>
  <c r="B8" i="1"/>
  <c r="G17" i="1" l="1"/>
  <c r="G20" i="1" s="1"/>
  <c r="H17" i="1"/>
  <c r="C17" i="1"/>
  <c r="C19" i="1" s="1"/>
  <c r="C20" i="1" s="1"/>
  <c r="H19" i="1" l="1"/>
  <c r="H20" i="1" s="1"/>
  <c r="G22" i="1"/>
  <c r="G23" i="1" s="1"/>
  <c r="G29" i="1" s="1"/>
  <c r="G30" i="1" s="1"/>
  <c r="G31" i="1" s="1"/>
  <c r="C22" i="1"/>
  <c r="C23" i="1"/>
  <c r="C29" i="1" s="1"/>
  <c r="C30" i="1" s="1"/>
  <c r="C31" i="1" s="1"/>
  <c r="H22" i="1" l="1"/>
  <c r="H23" i="1"/>
  <c r="H29" i="1" s="1"/>
  <c r="H30" i="1" s="1"/>
  <c r="H31" i="1" s="1"/>
  <c r="B36" i="1" l="1"/>
  <c r="B38" i="1" l="1"/>
  <c r="B16" i="1" l="1"/>
  <c r="B11" i="1"/>
  <c r="B6" i="1"/>
  <c r="B17" i="1" l="1"/>
  <c r="B19" i="1" s="1"/>
  <c r="B20" i="1" s="1"/>
  <c r="B22" i="1" l="1"/>
  <c r="B23" i="1" s="1"/>
  <c r="B29" i="1" s="1"/>
  <c r="B30" i="1" l="1"/>
  <c r="B31" i="1" s="1"/>
</calcChain>
</file>

<file path=xl/sharedStrings.xml><?xml version="1.0" encoding="utf-8"?>
<sst xmlns="http://schemas.openxmlformats.org/spreadsheetml/2006/main" count="68" uniqueCount="36">
  <si>
    <t>Monatsdurchschnitt</t>
  </si>
  <si>
    <t>Ergebnis pro Monat</t>
  </si>
  <si>
    <t>Stundenanzahl pro Woche</t>
  </si>
  <si>
    <t>Anzahl der Stunden pro Woche</t>
  </si>
  <si>
    <t>Lohn für Zusatzstunden aufgrund Mehrfacheinsatz am Tag (Mo-Fr)</t>
  </si>
  <si>
    <t>monatlich</t>
  </si>
  <si>
    <t>Summe AN-Kosten</t>
  </si>
  <si>
    <t>Summe inklusive SV- AG-Kosten</t>
  </si>
  <si>
    <t>Summe AG-kosten</t>
  </si>
  <si>
    <t>Zusatzkosten</t>
  </si>
  <si>
    <t>Gesamtkosten für Persönliches Budget</t>
  </si>
  <si>
    <t>Kosten für Personal</t>
  </si>
  <si>
    <t>Mehrfahrtenkosten pro Monat</t>
  </si>
  <si>
    <t>plus 25 % Arbeitgeber SV-Kosten</t>
  </si>
  <si>
    <t>Kontogebühr für Budgetkonto</t>
  </si>
  <si>
    <t>Fortbildungskosten bei Schulung  inkl. Arbeitsschutz, Datenschutz (AN +AG)</t>
  </si>
  <si>
    <t>plus 17 % Lohnfortzahlung und Urlaubsvertretung</t>
  </si>
  <si>
    <t>Sonntagszuschläge</t>
  </si>
  <si>
    <t>Vergleichsrechnung Sachkosten bbe e. V. laut Vergütungsvereinbarung</t>
  </si>
  <si>
    <t>Summe pro Monat</t>
  </si>
  <si>
    <t>Schutzmaterial wie Mundschutz, Handschuhe, Desinfektion</t>
  </si>
  <si>
    <t>Pauschale pro Einsatz 5*4,35*5,27</t>
  </si>
  <si>
    <t>Stundenanzahl Durchschnitt pro Woche</t>
  </si>
  <si>
    <t>Sonn- und Feiertagszuschläge Durchschnittlich 35 % des Stundensatzes</t>
  </si>
  <si>
    <t>AN-Stundenlohn TVöD SuE S2 Erfahrungsstufe 1 bis 31.8.2020 inkl Sonderzahlung</t>
  </si>
  <si>
    <t>Stundensatz Hannover SuE S2 Erfahrungsstufe 3 bis 31.8.2020</t>
  </si>
  <si>
    <t>pro Monat 4,35*16 h</t>
  </si>
  <si>
    <t>ab 1.9.2020 voraus.</t>
  </si>
  <si>
    <t>Bedarf?</t>
  </si>
  <si>
    <t>Lohnbüro oder Budgetbegleitung 10 % der Personalkosten/</t>
  </si>
  <si>
    <t>bis 31.8.20</t>
  </si>
  <si>
    <t>ab 1.9.20 voraus.</t>
  </si>
  <si>
    <t>AN-Stundenlohn TVöD SuE S2 Erfahrungsstufe 2 bis 31.8.2020 inkl Sonderzahlung</t>
  </si>
  <si>
    <t>Bedarf</t>
  </si>
  <si>
    <t>Budgetleistung im 1. Jahr</t>
  </si>
  <si>
    <t>Budgetleistung im 2.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</si>
</sst>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0" fillId="2" borderId="1" xfId="0" applyFont="1" applyFill="1" applyBorder="1"/>
    <xf numFmtId="0" fontId="1" fillId="3" borderId="1" xfId="0" applyFont="1" applyFill="1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Fill="1" applyBorder="1"/>
    <xf numFmtId="43" fontId="0" fillId="0" borderId="0" xfId="1" applyFont="1" applyBorder="1"/>
    <xf numFmtId="43" fontId="0" fillId="2" borderId="10" xfId="1" applyFont="1" applyFill="1" applyBorder="1"/>
    <xf numFmtId="0" fontId="1" fillId="2" borderId="1" xfId="0" applyFont="1" applyFill="1" applyBorder="1"/>
    <xf numFmtId="0" fontId="0" fillId="2" borderId="11" xfId="0" applyFont="1" applyFill="1" applyBorder="1"/>
    <xf numFmtId="0" fontId="4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/>
    <xf numFmtId="0" fontId="4" fillId="0" borderId="9" xfId="0" applyFont="1" applyBorder="1" applyAlignment="1">
      <alignment vertical="center"/>
    </xf>
    <xf numFmtId="0" fontId="1" fillId="0" borderId="1" xfId="0" applyFont="1" applyBorder="1"/>
    <xf numFmtId="0" fontId="0" fillId="0" borderId="3" xfId="0" applyBorder="1"/>
    <xf numFmtId="0" fontId="0" fillId="0" borderId="2" xfId="0" applyBorder="1"/>
    <xf numFmtId="43" fontId="0" fillId="0" borderId="5" xfId="1" applyFont="1" applyBorder="1"/>
    <xf numFmtId="43" fontId="0" fillId="0" borderId="0" xfId="1" applyFont="1" applyFill="1" applyBorder="1"/>
    <xf numFmtId="43" fontId="0" fillId="2" borderId="14" xfId="1" applyFont="1" applyFill="1" applyBorder="1"/>
    <xf numFmtId="43" fontId="1" fillId="2" borderId="3" xfId="1" applyFont="1" applyFill="1" applyBorder="1"/>
    <xf numFmtId="43" fontId="0" fillId="0" borderId="10" xfId="1" applyFont="1" applyBorder="1"/>
    <xf numFmtId="43" fontId="0" fillId="2" borderId="12" xfId="1" applyFont="1" applyFill="1" applyBorder="1"/>
    <xf numFmtId="43" fontId="0" fillId="0" borderId="0" xfId="1" applyFont="1" applyBorder="1" applyAlignment="1">
      <alignment horizontal="center"/>
    </xf>
    <xf numFmtId="43" fontId="0" fillId="2" borderId="3" xfId="1" applyFont="1" applyFill="1" applyBorder="1"/>
    <xf numFmtId="43" fontId="1" fillId="3" borderId="3" xfId="1" applyFont="1" applyFill="1" applyBorder="1"/>
    <xf numFmtId="43" fontId="4" fillId="0" borderId="8" xfId="1" applyFont="1" applyBorder="1" applyAlignment="1">
      <alignment horizontal="right" vertical="center"/>
    </xf>
    <xf numFmtId="43" fontId="5" fillId="0" borderId="8" xfId="1" applyFont="1" applyBorder="1" applyAlignment="1">
      <alignment horizontal="right" vertical="center"/>
    </xf>
    <xf numFmtId="43" fontId="5" fillId="0" borderId="9" xfId="1" applyFont="1" applyBorder="1" applyAlignment="1">
      <alignment horizontal="right" vertical="center"/>
    </xf>
    <xf numFmtId="0" fontId="1" fillId="0" borderId="0" xfId="0" applyFont="1"/>
    <xf numFmtId="0" fontId="6" fillId="0" borderId="4" xfId="0" applyFont="1" applyBorder="1" applyAlignment="1">
      <alignment wrapText="1"/>
    </xf>
    <xf numFmtId="0" fontId="0" fillId="0" borderId="15" xfId="0" applyBorder="1"/>
    <xf numFmtId="43" fontId="5" fillId="0" borderId="16" xfId="1" applyFont="1" applyBorder="1" applyAlignment="1">
      <alignment horizontal="right" vertical="center"/>
    </xf>
    <xf numFmtId="43" fontId="0" fillId="0" borderId="16" xfId="1" applyFont="1" applyBorder="1"/>
    <xf numFmtId="43" fontId="0" fillId="0" borderId="6" xfId="1" applyFont="1" applyBorder="1"/>
    <xf numFmtId="43" fontId="0" fillId="0" borderId="8" xfId="1" applyFont="1" applyBorder="1"/>
    <xf numFmtId="0" fontId="0" fillId="2" borderId="17" xfId="0" applyFill="1" applyBorder="1"/>
    <xf numFmtId="43" fontId="0" fillId="2" borderId="18" xfId="1" applyFont="1" applyFill="1" applyBorder="1"/>
    <xf numFmtId="43" fontId="0" fillId="0" borderId="8" xfId="1" applyFont="1" applyFill="1" applyBorder="1"/>
    <xf numFmtId="0" fontId="0" fillId="2" borderId="19" xfId="0" applyFill="1" applyBorder="1"/>
    <xf numFmtId="43" fontId="0" fillId="2" borderId="20" xfId="1" applyFont="1" applyFill="1" applyBorder="1"/>
    <xf numFmtId="43" fontId="1" fillId="2" borderId="2" xfId="1" applyFont="1" applyFill="1" applyBorder="1"/>
    <xf numFmtId="0" fontId="0" fillId="0" borderId="17" xfId="0" applyFill="1" applyBorder="1"/>
    <xf numFmtId="43" fontId="0" fillId="0" borderId="18" xfId="1" applyFont="1" applyBorder="1"/>
    <xf numFmtId="43" fontId="0" fillId="2" borderId="13" xfId="1" applyFont="1" applyFill="1" applyBorder="1"/>
    <xf numFmtId="43" fontId="0" fillId="0" borderId="8" xfId="1" applyFont="1" applyBorder="1" applyAlignment="1">
      <alignment horizontal="center"/>
    </xf>
    <xf numFmtId="43" fontId="0" fillId="2" borderId="2" xfId="1" applyFont="1" applyFill="1" applyBorder="1"/>
    <xf numFmtId="43" fontId="1" fillId="3" borderId="2" xfId="1" applyFont="1" applyFill="1" applyBorder="1"/>
    <xf numFmtId="0" fontId="7" fillId="0" borderId="7" xfId="0" applyFont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D1" workbookViewId="0">
      <selection activeCell="H27" sqref="H27"/>
    </sheetView>
  </sheetViews>
  <sheetFormatPr baseColWidth="10" defaultRowHeight="15" x14ac:dyDescent="0.25"/>
  <cols>
    <col min="1" max="1" width="58.85546875" customWidth="1"/>
    <col min="2" max="2" width="14.140625" customWidth="1"/>
    <col min="3" max="3" width="19.140625" customWidth="1"/>
    <col min="6" max="6" width="49.42578125" customWidth="1"/>
    <col min="8" max="8" width="16.28515625" customWidth="1"/>
  </cols>
  <sheetData>
    <row r="1" spans="1:8" ht="15.75" thickBot="1" x14ac:dyDescent="0.3">
      <c r="A1" s="29" t="s">
        <v>33</v>
      </c>
    </row>
    <row r="2" spans="1:8" ht="15.75" thickBot="1" x14ac:dyDescent="0.3">
      <c r="A2" s="14" t="s">
        <v>34</v>
      </c>
      <c r="B2" s="15" t="s">
        <v>30</v>
      </c>
      <c r="C2" s="16" t="s">
        <v>31</v>
      </c>
      <c r="F2" s="14" t="s">
        <v>35</v>
      </c>
      <c r="G2" s="15" t="s">
        <v>30</v>
      </c>
      <c r="H2" s="16" t="s">
        <v>31</v>
      </c>
    </row>
    <row r="3" spans="1:8" ht="32.25" customHeight="1" x14ac:dyDescent="0.25">
      <c r="A3" s="30" t="s">
        <v>24</v>
      </c>
      <c r="B3" s="17">
        <v>14.44</v>
      </c>
      <c r="C3" s="34">
        <v>14.73</v>
      </c>
      <c r="F3" s="30" t="s">
        <v>32</v>
      </c>
      <c r="G3" s="17">
        <v>15.09</v>
      </c>
      <c r="H3" s="34">
        <v>15.4</v>
      </c>
    </row>
    <row r="4" spans="1:8" x14ac:dyDescent="0.25">
      <c r="A4" s="3" t="s">
        <v>22</v>
      </c>
      <c r="B4" s="6">
        <v>16</v>
      </c>
      <c r="C4" s="35">
        <v>16</v>
      </c>
      <c r="F4" s="3" t="s">
        <v>22</v>
      </c>
      <c r="G4" s="6">
        <v>16</v>
      </c>
      <c r="H4" s="35">
        <v>16</v>
      </c>
    </row>
    <row r="5" spans="1:8" x14ac:dyDescent="0.25">
      <c r="A5" s="3" t="s">
        <v>0</v>
      </c>
      <c r="B5" s="6">
        <v>4.3499999999999996</v>
      </c>
      <c r="C5" s="35">
        <v>4.3499999999999996</v>
      </c>
      <c r="F5" s="3" t="s">
        <v>0</v>
      </c>
      <c r="G5" s="6">
        <v>4.3499999999999996</v>
      </c>
      <c r="H5" s="35">
        <v>4.3499999999999996</v>
      </c>
    </row>
    <row r="6" spans="1:8" x14ac:dyDescent="0.25">
      <c r="A6" s="36" t="s">
        <v>1</v>
      </c>
      <c r="B6" s="7">
        <f>SUM(B3*B4*B5)</f>
        <v>1005.0239999999999</v>
      </c>
      <c r="C6" s="37">
        <f>SUM(C3*C4*C5)</f>
        <v>1025.2079999999999</v>
      </c>
      <c r="F6" s="36" t="s">
        <v>1</v>
      </c>
      <c r="G6" s="7">
        <f>SUM(G3*G4*G5)</f>
        <v>1050.2639999999999</v>
      </c>
      <c r="H6" s="37">
        <f>SUM(H3*H4*H5)</f>
        <v>1071.8399999999999</v>
      </c>
    </row>
    <row r="7" spans="1:8" x14ac:dyDescent="0.25">
      <c r="A7" s="3"/>
      <c r="B7" s="6"/>
      <c r="C7" s="35"/>
      <c r="F7" s="3"/>
      <c r="G7" s="6"/>
      <c r="H7" s="35"/>
    </row>
    <row r="8" spans="1:8" ht="27" customHeight="1" x14ac:dyDescent="0.25">
      <c r="A8" s="4" t="s">
        <v>23</v>
      </c>
      <c r="B8" s="6">
        <f>SUM(B3*35/100)</f>
        <v>5.0539999999999994</v>
      </c>
      <c r="C8" s="35">
        <f>SUM(C3*35/100)</f>
        <v>5.1555000000000009</v>
      </c>
      <c r="F8" s="4" t="s">
        <v>23</v>
      </c>
      <c r="G8" s="6">
        <f>SUM(G3*35/100)</f>
        <v>5.2814999999999994</v>
      </c>
      <c r="H8" s="35">
        <f>SUM(H3*35/100)</f>
        <v>5.39</v>
      </c>
    </row>
    <row r="9" spans="1:8" x14ac:dyDescent="0.25">
      <c r="A9" s="3" t="s">
        <v>2</v>
      </c>
      <c r="B9" s="6">
        <v>2</v>
      </c>
      <c r="C9" s="35">
        <v>2</v>
      </c>
      <c r="D9" t="s">
        <v>28</v>
      </c>
      <c r="F9" s="3" t="s">
        <v>2</v>
      </c>
      <c r="G9" s="6">
        <v>2</v>
      </c>
      <c r="H9" s="35">
        <v>2</v>
      </c>
    </row>
    <row r="10" spans="1:8" x14ac:dyDescent="0.25">
      <c r="A10" s="3" t="s">
        <v>0</v>
      </c>
      <c r="B10" s="6">
        <v>4.3499999999999996</v>
      </c>
      <c r="C10" s="35">
        <v>4.3499999999999996</v>
      </c>
      <c r="F10" s="3" t="s">
        <v>0</v>
      </c>
      <c r="G10" s="6">
        <v>4.3499999999999996</v>
      </c>
      <c r="H10" s="35">
        <v>4.3499999999999996</v>
      </c>
    </row>
    <row r="11" spans="1:8" x14ac:dyDescent="0.25">
      <c r="A11" s="36" t="s">
        <v>1</v>
      </c>
      <c r="B11" s="7">
        <f>SUM(B8*B9*B10)</f>
        <v>43.969799999999992</v>
      </c>
      <c r="C11" s="37">
        <f>SUM(C8*C9*C10)</f>
        <v>44.852850000000004</v>
      </c>
      <c r="F11" s="36" t="s">
        <v>1</v>
      </c>
      <c r="G11" s="7">
        <f>SUM(G8*G9*G10)</f>
        <v>45.949049999999993</v>
      </c>
      <c r="H11" s="37">
        <f>SUM(H8*H9*H10)</f>
        <v>46.892999999999994</v>
      </c>
    </row>
    <row r="12" spans="1:8" x14ac:dyDescent="0.25">
      <c r="A12" s="3"/>
      <c r="B12" s="6"/>
      <c r="C12" s="35"/>
      <c r="F12" s="3"/>
      <c r="G12" s="6"/>
      <c r="H12" s="35"/>
    </row>
    <row r="13" spans="1:8" ht="15" customHeight="1" x14ac:dyDescent="0.25">
      <c r="A13" s="4" t="s">
        <v>4</v>
      </c>
      <c r="B13" s="6">
        <v>14.44</v>
      </c>
      <c r="C13" s="35">
        <v>14.44</v>
      </c>
      <c r="F13" s="4" t="s">
        <v>4</v>
      </c>
      <c r="G13" s="6">
        <v>14.44</v>
      </c>
      <c r="H13" s="35">
        <v>14.44</v>
      </c>
    </row>
    <row r="14" spans="1:8" x14ac:dyDescent="0.25">
      <c r="A14" s="3" t="s">
        <v>3</v>
      </c>
      <c r="B14" s="18">
        <v>2</v>
      </c>
      <c r="C14" s="38">
        <v>2</v>
      </c>
      <c r="D14" t="s">
        <v>28</v>
      </c>
      <c r="F14" s="3" t="s">
        <v>3</v>
      </c>
      <c r="G14" s="18">
        <v>2</v>
      </c>
      <c r="H14" s="38">
        <v>2</v>
      </c>
    </row>
    <row r="15" spans="1:8" x14ac:dyDescent="0.25">
      <c r="A15" s="3" t="s">
        <v>0</v>
      </c>
      <c r="B15" s="6">
        <v>4.3499999999999996</v>
      </c>
      <c r="C15" s="35">
        <v>4.3499999999999996</v>
      </c>
      <c r="F15" s="3" t="s">
        <v>0</v>
      </c>
      <c r="G15" s="6">
        <v>4.3499999999999996</v>
      </c>
      <c r="H15" s="35">
        <v>4.3499999999999996</v>
      </c>
    </row>
    <row r="16" spans="1:8" ht="15.75" thickBot="1" x14ac:dyDescent="0.3">
      <c r="A16" s="39" t="s">
        <v>12</v>
      </c>
      <c r="B16" s="19">
        <f>SUM(B13*B14*B15)</f>
        <v>125.62799999999999</v>
      </c>
      <c r="C16" s="40">
        <f>SUM(C13*C14*C15)</f>
        <v>125.62799999999999</v>
      </c>
      <c r="F16" s="39" t="s">
        <v>12</v>
      </c>
      <c r="G16" s="19">
        <f>SUM(G13*G14*G15)</f>
        <v>125.62799999999999</v>
      </c>
      <c r="H16" s="40">
        <f>SUM(H13*H14*H15)</f>
        <v>125.62799999999999</v>
      </c>
    </row>
    <row r="17" spans="1:8" ht="15.75" thickBot="1" x14ac:dyDescent="0.3">
      <c r="A17" s="8" t="s">
        <v>6</v>
      </c>
      <c r="B17" s="20">
        <f>SUM(B6+B11+B16)</f>
        <v>1174.6217999999999</v>
      </c>
      <c r="C17" s="41">
        <f>SUM(C6+C11+C16)</f>
        <v>1195.6888499999998</v>
      </c>
      <c r="F17" s="8" t="s">
        <v>6</v>
      </c>
      <c r="G17" s="20">
        <f>SUM(G6+G11+G16)</f>
        <v>1221.8410499999998</v>
      </c>
      <c r="H17" s="41">
        <f>SUM(H6+H11+H16)</f>
        <v>1244.3609999999999</v>
      </c>
    </row>
    <row r="18" spans="1:8" x14ac:dyDescent="0.25">
      <c r="A18" s="5"/>
      <c r="B18" s="18"/>
      <c r="C18" s="38"/>
      <c r="F18" s="5"/>
      <c r="G18" s="18"/>
      <c r="H18" s="38"/>
    </row>
    <row r="19" spans="1:8" x14ac:dyDescent="0.25">
      <c r="A19" s="5" t="s">
        <v>13</v>
      </c>
      <c r="B19" s="6">
        <f>SUM(B17*25/100)</f>
        <v>293.65544999999997</v>
      </c>
      <c r="C19" s="35">
        <f>SUM(C17*25/100)</f>
        <v>298.92221249999994</v>
      </c>
      <c r="F19" s="5" t="s">
        <v>13</v>
      </c>
      <c r="G19" s="6">
        <f>SUM(G17*25/100)</f>
        <v>305.46026249999994</v>
      </c>
      <c r="H19" s="35">
        <f>SUM(H17*25/100)</f>
        <v>311.09024999999997</v>
      </c>
    </row>
    <row r="20" spans="1:8" x14ac:dyDescent="0.25">
      <c r="A20" s="36" t="s">
        <v>7</v>
      </c>
      <c r="B20" s="7">
        <f>SUM(B17:B19)</f>
        <v>1468.2772499999999</v>
      </c>
      <c r="C20" s="37">
        <f>SUM(C17:C19)</f>
        <v>1494.6110624999997</v>
      </c>
      <c r="F20" s="36" t="s">
        <v>7</v>
      </c>
      <c r="G20" s="7">
        <f>SUM(G17:G19)</f>
        <v>1527.3013124999998</v>
      </c>
      <c r="H20" s="37">
        <f>SUM(H17:H19)</f>
        <v>1555.4512499999998</v>
      </c>
    </row>
    <row r="21" spans="1:8" x14ac:dyDescent="0.25">
      <c r="A21" s="5"/>
      <c r="B21" s="6"/>
      <c r="C21" s="35"/>
      <c r="F21" s="5"/>
      <c r="G21" s="6"/>
      <c r="H21" s="35"/>
    </row>
    <row r="22" spans="1:8" x14ac:dyDescent="0.25">
      <c r="A22" s="42" t="s">
        <v>16</v>
      </c>
      <c r="B22" s="21">
        <f>SUM(B20*17/100)</f>
        <v>249.60713249999998</v>
      </c>
      <c r="C22" s="43">
        <f>SUM(C20*17/100)</f>
        <v>254.08388062499995</v>
      </c>
      <c r="F22" s="42" t="s">
        <v>16</v>
      </c>
      <c r="G22" s="21">
        <f>SUM(G20*17/100)</f>
        <v>259.64122312499995</v>
      </c>
      <c r="H22" s="43">
        <f>SUM(H20*17/100)</f>
        <v>264.42671249999995</v>
      </c>
    </row>
    <row r="23" spans="1:8" ht="15.75" thickBot="1" x14ac:dyDescent="0.3">
      <c r="A23" s="9" t="s">
        <v>8</v>
      </c>
      <c r="B23" s="22">
        <f>SUM(B20:B22)</f>
        <v>1717.8843824999999</v>
      </c>
      <c r="C23" s="44">
        <f>SUM(C20:C22)</f>
        <v>1748.6949431249996</v>
      </c>
      <c r="F23" s="9" t="s">
        <v>8</v>
      </c>
      <c r="G23" s="22">
        <f>SUM(G20:G22)</f>
        <v>1786.9425356249997</v>
      </c>
      <c r="H23" s="44">
        <f>SUM(H20:H22)</f>
        <v>1819.8779624999997</v>
      </c>
    </row>
    <row r="24" spans="1:8" x14ac:dyDescent="0.25">
      <c r="A24" s="5"/>
      <c r="B24" s="6"/>
      <c r="C24" s="35"/>
      <c r="F24" s="5"/>
      <c r="G24" s="6"/>
      <c r="H24" s="35"/>
    </row>
    <row r="25" spans="1:8" x14ac:dyDescent="0.25">
      <c r="A25" s="5" t="s">
        <v>9</v>
      </c>
      <c r="B25" s="23" t="s">
        <v>5</v>
      </c>
      <c r="C25" s="45" t="s">
        <v>5</v>
      </c>
      <c r="F25" s="5" t="s">
        <v>9</v>
      </c>
      <c r="G25" s="23" t="s">
        <v>5</v>
      </c>
      <c r="H25" s="45" t="s">
        <v>5</v>
      </c>
    </row>
    <row r="26" spans="1:8" x14ac:dyDescent="0.25">
      <c r="A26" s="5" t="s">
        <v>20</v>
      </c>
      <c r="B26" s="23">
        <v>50</v>
      </c>
      <c r="C26" s="45">
        <v>50</v>
      </c>
      <c r="F26" s="5" t="s">
        <v>20</v>
      </c>
      <c r="G26" s="23">
        <v>50</v>
      </c>
      <c r="H26" s="45">
        <v>50</v>
      </c>
    </row>
    <row r="27" spans="1:8" ht="39" customHeight="1" x14ac:dyDescent="0.25">
      <c r="A27" s="4" t="s">
        <v>15</v>
      </c>
      <c r="B27" s="6">
        <v>20</v>
      </c>
      <c r="C27" s="35">
        <v>20</v>
      </c>
      <c r="F27" s="4" t="s">
        <v>15</v>
      </c>
      <c r="G27" s="6">
        <v>5</v>
      </c>
      <c r="H27" s="35">
        <v>5</v>
      </c>
    </row>
    <row r="28" spans="1:8" ht="15.75" thickBot="1" x14ac:dyDescent="0.3">
      <c r="A28" s="3" t="s">
        <v>14</v>
      </c>
      <c r="B28" s="6">
        <v>10</v>
      </c>
      <c r="C28" s="35">
        <v>10</v>
      </c>
      <c r="F28" s="3" t="s">
        <v>14</v>
      </c>
      <c r="G28" s="6">
        <v>10</v>
      </c>
      <c r="H28" s="35">
        <v>10</v>
      </c>
    </row>
    <row r="29" spans="1:8" ht="15.75" thickBot="1" x14ac:dyDescent="0.3">
      <c r="A29" s="1" t="s">
        <v>11</v>
      </c>
      <c r="B29" s="24">
        <f>SUM(B23+B26+B27+B28)</f>
        <v>1797.8843824999999</v>
      </c>
      <c r="C29" s="46">
        <f>SUM(C23+C26+C27+C28)</f>
        <v>1828.6949431249996</v>
      </c>
      <c r="F29" s="1" t="s">
        <v>11</v>
      </c>
      <c r="G29" s="24">
        <f>SUM(G23+G26+G27+G28)</f>
        <v>1851.9425356249997</v>
      </c>
      <c r="H29" s="46">
        <f>SUM(H23+H26+H27+H28)</f>
        <v>1884.8779624999997</v>
      </c>
    </row>
    <row r="30" spans="1:8" ht="27.75" customHeight="1" thickBot="1" x14ac:dyDescent="0.3">
      <c r="A30" s="4" t="s">
        <v>29</v>
      </c>
      <c r="B30" s="6">
        <f>SUM(B29*10/100)</f>
        <v>179.78843825000001</v>
      </c>
      <c r="C30" s="35">
        <f>SUM(C29*10/100)</f>
        <v>182.86949431249997</v>
      </c>
      <c r="F30" s="4" t="s">
        <v>29</v>
      </c>
      <c r="G30" s="6">
        <f>SUM(G29*10/100)</f>
        <v>185.19425356249997</v>
      </c>
      <c r="H30" s="35">
        <f>SUM(H29*10/100)</f>
        <v>188.48779624999995</v>
      </c>
    </row>
    <row r="31" spans="1:8" ht="15.75" thickBot="1" x14ac:dyDescent="0.3">
      <c r="A31" s="2" t="s">
        <v>10</v>
      </c>
      <c r="B31" s="25">
        <f>SUM(B30+B29)</f>
        <v>1977.67282075</v>
      </c>
      <c r="C31" s="47">
        <f>SUM(C30+C29)</f>
        <v>2011.5644374374995</v>
      </c>
      <c r="F31" s="2" t="s">
        <v>10</v>
      </c>
      <c r="G31" s="25">
        <f>SUM(G30+G29)</f>
        <v>2037.1367891874997</v>
      </c>
      <c r="H31" s="47">
        <f>SUM(H30+H29)</f>
        <v>2073.3657587499997</v>
      </c>
    </row>
    <row r="32" spans="1:8" ht="15.75" thickBot="1" x14ac:dyDescent="0.3"/>
    <row r="33" spans="1:3" ht="15.75" thickBot="1" x14ac:dyDescent="0.3">
      <c r="A33" s="11" t="s">
        <v>18</v>
      </c>
      <c r="B33" s="12"/>
      <c r="C33" s="31" t="s">
        <v>27</v>
      </c>
    </row>
    <row r="34" spans="1:3" x14ac:dyDescent="0.25">
      <c r="A34" s="48" t="s">
        <v>25</v>
      </c>
      <c r="B34" s="26">
        <v>26.36</v>
      </c>
      <c r="C34" s="33">
        <v>26.86</v>
      </c>
    </row>
    <row r="35" spans="1:3" x14ac:dyDescent="0.25">
      <c r="A35" s="10" t="s">
        <v>26</v>
      </c>
      <c r="B35" s="27">
        <f>SUM(4.35*16)</f>
        <v>69.599999999999994</v>
      </c>
      <c r="C35" s="32">
        <f>SUM(4.35*16)</f>
        <v>69.599999999999994</v>
      </c>
    </row>
    <row r="36" spans="1:3" x14ac:dyDescent="0.25">
      <c r="A36" s="10" t="s">
        <v>21</v>
      </c>
      <c r="B36" s="27">
        <f>SUM(4.35*5*5.27)</f>
        <v>114.62249999999999</v>
      </c>
      <c r="C36" s="33">
        <v>120</v>
      </c>
    </row>
    <row r="37" spans="1:3" ht="15.75" thickBot="1" x14ac:dyDescent="0.3">
      <c r="A37" s="10" t="s">
        <v>17</v>
      </c>
      <c r="B37" s="26">
        <v>80</v>
      </c>
      <c r="C37" s="33">
        <v>82</v>
      </c>
    </row>
    <row r="38" spans="1:3" ht="15.75" thickBot="1" x14ac:dyDescent="0.3">
      <c r="A38" s="13" t="s">
        <v>19</v>
      </c>
      <c r="B38" s="28">
        <f>SUM(B34*B35+B36+B37)</f>
        <v>2029.2784999999997</v>
      </c>
      <c r="C38" s="28">
        <f>SUM(C34*C35+C36+C37)</f>
        <v>2071.4560000000001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Pentium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Blochberger</dc:creator>
  <cp:lastModifiedBy>Windows-Benutzer</cp:lastModifiedBy>
  <cp:lastPrinted>2016-10-27T10:24:21Z</cp:lastPrinted>
  <dcterms:created xsi:type="dcterms:W3CDTF">2016-10-27T09:34:36Z</dcterms:created>
  <dcterms:modified xsi:type="dcterms:W3CDTF">2020-11-07T11:26:25Z</dcterms:modified>
</cp:coreProperties>
</file>